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<sst xmlns="http://schemas.openxmlformats.org/spreadsheetml/2006/main" count="11" uniqueCount="10">
  <si>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Support Towers</t>
  </si>
  <si>
    <t>PrismForwarding.SupportModifier=</t>
  </si>
  <si>
    <t>Bonus Damage</t>
  </si>
  <si>
    <t>Total Modifier</t>
  </si>
  <si>
    <t>Final Damage</t>
  </si>
  <si>
    <t>PrismForwarding.DamageAdd=</t>
  </si>
  <si>
    <t>Prism weapon Damage</t>
  </si>
  <si>
    <t>Damage Difference</t>
  </si>
  <si>
    <t>Support Damage Per Tower</t>
  </si>
  <si>
    <t>Total Support Damage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</si>
</sst>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_ ;[Red]\-0.00\ "/>
    <numFmt numFmtId="170" formatCode="0_ ;[Red]\-0\ 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5" borderId="6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11" xfId="0" applyFill="1" applyBorder="1" applyAlignment="1" applyProtection="1">
      <alignment horizontal="center" wrapText="1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0" fillId="4" borderId="12" xfId="0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right"/>
      <protection/>
    </xf>
    <xf numFmtId="4" fontId="0" fillId="4" borderId="14" xfId="0" applyNumberFormat="1" applyFill="1" applyBorder="1" applyAlignment="1" applyProtection="1">
      <alignment horizontal="right"/>
      <protection/>
    </xf>
    <xf numFmtId="0" fontId="0" fillId="4" borderId="15" xfId="0" applyFill="1" applyBorder="1" applyAlignment="1" applyProtection="1">
      <alignment horizontal="right"/>
      <protection/>
    </xf>
    <xf numFmtId="0" fontId="0" fillId="4" borderId="4" xfId="0" applyFill="1" applyBorder="1" applyAlignment="1" applyProtection="1">
      <alignment horizontal="right"/>
      <protection/>
    </xf>
    <xf numFmtId="4" fontId="0" fillId="4" borderId="16" xfId="0" applyNumberFormat="1" applyFill="1" applyBorder="1" applyAlignment="1" applyProtection="1">
      <alignment horizontal="right"/>
      <protection/>
    </xf>
    <xf numFmtId="0" fontId="0" fillId="4" borderId="17" xfId="0" applyFill="1" applyBorder="1" applyAlignment="1">
      <alignment horizontal="right"/>
    </xf>
    <xf numFmtId="0" fontId="0" fillId="3" borderId="14" xfId="0" applyFill="1" applyBorder="1" applyAlignment="1" applyProtection="1">
      <alignment horizontal="center" wrapText="1"/>
      <protection/>
    </xf>
    <xf numFmtId="0" fontId="0" fillId="4" borderId="17" xfId="0" applyFill="1" applyBorder="1" applyAlignment="1">
      <alignment/>
    </xf>
    <xf numFmtId="0" fontId="1" fillId="3" borderId="13" xfId="0" applyFont="1" applyFill="1" applyBorder="1" applyAlignment="1" applyProtection="1">
      <alignment horizontal="center" wrapText="1"/>
      <protection/>
    </xf>
    <xf numFmtId="0" fontId="0" fillId="4" borderId="18" xfId="0" applyFill="1" applyBorder="1" applyAlignment="1" applyProtection="1">
      <alignment horizontal="right"/>
      <protection/>
    </xf>
    <xf numFmtId="0" fontId="0" fillId="4" borderId="19" xfId="0" applyFill="1" applyBorder="1" applyAlignment="1" applyProtection="1">
      <alignment horizontal="right"/>
      <protection/>
    </xf>
    <xf numFmtId="4" fontId="0" fillId="4" borderId="20" xfId="0" applyNumberFormat="1" applyFill="1" applyBorder="1" applyAlignment="1" applyProtection="1">
      <alignment horizontal="right"/>
      <protection/>
    </xf>
    <xf numFmtId="0" fontId="0" fillId="4" borderId="21" xfId="0" applyFill="1" applyBorder="1" applyAlignment="1">
      <alignment/>
    </xf>
    <xf numFmtId="0" fontId="0" fillId="4" borderId="21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6" borderId="23" xfId="0" applyFill="1" applyBorder="1" applyAlignment="1" applyProtection="1">
      <alignment/>
      <protection locked="0"/>
    </xf>
    <xf numFmtId="9" fontId="0" fillId="6" borderId="24" xfId="0" applyNumberFormat="1" applyFill="1" applyBorder="1" applyAlignment="1" applyProtection="1">
      <alignment/>
      <protection locked="0"/>
    </xf>
    <xf numFmtId="0" fontId="0" fillId="6" borderId="25" xfId="0" applyFill="1" applyBorder="1" applyAlignment="1" applyProtection="1">
      <alignment/>
      <protection locked="0"/>
    </xf>
    <xf numFmtId="170" fontId="1" fillId="4" borderId="13" xfId="0" applyNumberFormat="1" applyFont="1" applyFill="1" applyBorder="1" applyAlignment="1" applyProtection="1">
      <alignment horizontal="right"/>
      <protection/>
    </xf>
    <xf numFmtId="170" fontId="1" fillId="4" borderId="4" xfId="0" applyNumberFormat="1" applyFont="1" applyFill="1" applyBorder="1" applyAlignment="1" applyProtection="1">
      <alignment horizontal="right"/>
      <protection/>
    </xf>
    <xf numFmtId="170" fontId="1" fillId="4" borderId="1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0" customWidth="1"/>
    <col min="5" max="5" width="0" style="0" hidden="1" customWidth="1"/>
    <col min="7" max="7" width="0" style="0" hidden="1" customWidth="1"/>
    <col min="8" max="8" width="9.140625" style="0" customWidth="1"/>
  </cols>
  <sheetData>
    <row r="1" spans="1:26" ht="12.75">
      <c r="A1" s="9" t="s">
        <v>6</v>
      </c>
      <c r="B1" s="10"/>
      <c r="C1" s="10"/>
      <c r="D1" s="10"/>
      <c r="F1" s="35">
        <v>120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1" t="s">
        <v>1</v>
      </c>
      <c r="B2" s="12"/>
      <c r="C2" s="12"/>
      <c r="D2" s="12"/>
      <c r="F2" s="36">
        <v>1.5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13" t="s">
        <v>5</v>
      </c>
      <c r="B3" s="14"/>
      <c r="C3" s="14"/>
      <c r="D3" s="14"/>
      <c r="F3" s="37">
        <v>0</v>
      </c>
      <c r="H3" s="1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5"/>
      <c r="B4" s="15"/>
      <c r="C4" s="15"/>
      <c r="D4" s="15"/>
      <c r="E4" s="8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 thickBot="1">
      <c r="A5" s="16" t="s">
        <v>0</v>
      </c>
      <c r="B5" s="17" t="s">
        <v>2</v>
      </c>
      <c r="C5" s="25" t="s">
        <v>3</v>
      </c>
      <c r="D5" s="27" t="s">
        <v>4</v>
      </c>
      <c r="E5" s="2" t="s">
        <v>7</v>
      </c>
      <c r="F5" s="2" t="s">
        <v>7</v>
      </c>
      <c r="G5" s="3" t="s">
        <v>9</v>
      </c>
      <c r="H5" s="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8">
        <v>0</v>
      </c>
      <c r="B6" s="19">
        <f>$A6*$F$3</f>
        <v>0</v>
      </c>
      <c r="C6" s="20">
        <f>($A6*$F$2)+1</f>
        <v>1</v>
      </c>
      <c r="D6" s="38">
        <f>INT(($F$1+$B6)*$C6)</f>
        <v>120</v>
      </c>
      <c r="E6" s="26">
        <f>$D6</f>
        <v>120</v>
      </c>
      <c r="F6" s="24" t="str">
        <f>IF($E6&gt;0,"+"&amp;$E6,$E6)</f>
        <v>+120</v>
      </c>
      <c r="G6" s="5">
        <f>$D6-$F$1</f>
        <v>0</v>
      </c>
      <c r="H6" s="6">
        <f>IF($A6=0,0,INT($G6/$A6))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21">
        <f>$A6+1</f>
        <v>1</v>
      </c>
      <c r="B7" s="22">
        <f>$A7*$F$3</f>
        <v>0</v>
      </c>
      <c r="C7" s="23">
        <f>($A7*$F$2)+1</f>
        <v>2.5</v>
      </c>
      <c r="D7" s="39">
        <f>INT(($F$1+$B7)*$C7)</f>
        <v>300</v>
      </c>
      <c r="E7" s="26">
        <f>$D7-$D6</f>
        <v>180</v>
      </c>
      <c r="F7" s="24" t="str">
        <f>IF($E7&gt;0,"+"&amp;$E7,$E7)</f>
        <v>+180</v>
      </c>
      <c r="G7" s="5">
        <f>$D7-$F$1</f>
        <v>180</v>
      </c>
      <c r="H7" s="6">
        <f>IF($A7=0,0,INT($G7/$A7))</f>
        <v>180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21">
        <f aca="true" t="shared" si="0" ref="A8:A20">$A7+1</f>
        <v>2</v>
      </c>
      <c r="B8" s="22">
        <f>$A8*$F$3</f>
        <v>0</v>
      </c>
      <c r="C8" s="23">
        <f>($A8*$F$2)+1</f>
        <v>4</v>
      </c>
      <c r="D8" s="39">
        <f>INT(($F$1+$B8)*$C8)</f>
        <v>480</v>
      </c>
      <c r="E8" s="26">
        <f>$D8-$D7</f>
        <v>180</v>
      </c>
      <c r="F8" s="24" t="str">
        <f>IF($E8&gt;0,"+"&amp;$E8,$E8)</f>
        <v>+180</v>
      </c>
      <c r="G8" s="5">
        <f>$D8-$F$1</f>
        <v>360</v>
      </c>
      <c r="H8" s="6">
        <f aca="true" t="shared" si="1" ref="H8:H38">IF($A8=0,0,INT($G8/$A8))</f>
        <v>180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21">
        <f t="shared" si="0"/>
        <v>3</v>
      </c>
      <c r="B9" s="22">
        <f>$A9*$F$3</f>
        <v>0</v>
      </c>
      <c r="C9" s="23">
        <f>($A9*$F$2)+1</f>
        <v>5.5</v>
      </c>
      <c r="D9" s="39">
        <f>INT(($F$1+$B9)*$C9)</f>
        <v>660</v>
      </c>
      <c r="E9" s="26">
        <f>$D9-$D8</f>
        <v>180</v>
      </c>
      <c r="F9" s="24" t="str">
        <f>IF($E9&gt;0,"+"&amp;$E9,$E9)</f>
        <v>+180</v>
      </c>
      <c r="G9" s="5">
        <f>$D9-$F$1</f>
        <v>540</v>
      </c>
      <c r="H9" s="6">
        <f t="shared" si="1"/>
        <v>180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21">
        <f t="shared" si="0"/>
        <v>4</v>
      </c>
      <c r="B10" s="22">
        <f>$A10*$F$3</f>
        <v>0</v>
      </c>
      <c r="C10" s="23">
        <f>($A10*$F$2)+1</f>
        <v>7</v>
      </c>
      <c r="D10" s="39">
        <f>INT(($F$1+$B10)*$C10)</f>
        <v>840</v>
      </c>
      <c r="E10" s="26">
        <f>$D10-$D9</f>
        <v>180</v>
      </c>
      <c r="F10" s="24" t="str">
        <f>IF($E10&gt;0,"+"&amp;$E10,$E10)</f>
        <v>+180</v>
      </c>
      <c r="G10" s="5">
        <f>$D10-$F$1</f>
        <v>720</v>
      </c>
      <c r="H10" s="6">
        <f t="shared" si="1"/>
        <v>180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21">
        <f t="shared" si="0"/>
        <v>5</v>
      </c>
      <c r="B11" s="22">
        <f>$A11*$F$3</f>
        <v>0</v>
      </c>
      <c r="C11" s="23">
        <f>($A11*$F$2)+1</f>
        <v>8.5</v>
      </c>
      <c r="D11" s="39">
        <f>INT(($F$1+$B11)*$C11)</f>
        <v>1020</v>
      </c>
      <c r="E11" s="26">
        <f>$D11-$D10</f>
        <v>180</v>
      </c>
      <c r="F11" s="24" t="str">
        <f>IF($E11&gt;0,"+"&amp;$E11,$E11)</f>
        <v>+180</v>
      </c>
      <c r="G11" s="5">
        <f>$D11-$F$1</f>
        <v>900</v>
      </c>
      <c r="H11" s="6">
        <f t="shared" si="1"/>
        <v>180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21">
        <f t="shared" si="0"/>
        <v>6</v>
      </c>
      <c r="B12" s="22">
        <f>$A12*$F$3</f>
        <v>0</v>
      </c>
      <c r="C12" s="23">
        <f>($A12*$F$2)+1</f>
        <v>10</v>
      </c>
      <c r="D12" s="39">
        <f>INT(($F$1+$B12)*$C12)</f>
        <v>1200</v>
      </c>
      <c r="E12" s="26">
        <f>$D12-$D11</f>
        <v>180</v>
      </c>
      <c r="F12" s="24" t="str">
        <f>IF($E12&gt;0,"+"&amp;$E12,$E12)</f>
        <v>+180</v>
      </c>
      <c r="G12" s="5">
        <f>$D12-$F$1</f>
        <v>1080</v>
      </c>
      <c r="H12" s="6">
        <f t="shared" si="1"/>
        <v>180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21">
        <f t="shared" si="0"/>
        <v>7</v>
      </c>
      <c r="B13" s="22">
        <f>$A13*$F$3</f>
        <v>0</v>
      </c>
      <c r="C13" s="23">
        <f>($A13*$F$2)+1</f>
        <v>11.5</v>
      </c>
      <c r="D13" s="39">
        <f>INT(($F$1+$B13)*$C13)</f>
        <v>1380</v>
      </c>
      <c r="E13" s="26">
        <f>$D13-$D12</f>
        <v>180</v>
      </c>
      <c r="F13" s="24" t="str">
        <f>IF($E13&gt;0,"+"&amp;$E13,$E13)</f>
        <v>+180</v>
      </c>
      <c r="G13" s="5">
        <f>$D13-$F$1</f>
        <v>1260</v>
      </c>
      <c r="H13" s="6">
        <f t="shared" si="1"/>
        <v>180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21">
        <f t="shared" si="0"/>
        <v>8</v>
      </c>
      <c r="B14" s="22">
        <f>$A14*$F$3</f>
        <v>0</v>
      </c>
      <c r="C14" s="23">
        <f>($A14*$F$2)+1</f>
        <v>13</v>
      </c>
      <c r="D14" s="39">
        <f>INT(($F$1+$B14)*$C14)</f>
        <v>1560</v>
      </c>
      <c r="E14" s="26">
        <f>$D14-$D13</f>
        <v>180</v>
      </c>
      <c r="F14" s="24" t="str">
        <f>IF($E14&gt;0,"+"&amp;$E14,$E14)</f>
        <v>+180</v>
      </c>
      <c r="G14" s="5">
        <f>$D14-$F$1</f>
        <v>1440</v>
      </c>
      <c r="H14" s="6">
        <f t="shared" si="1"/>
        <v>180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21">
        <f t="shared" si="0"/>
        <v>9</v>
      </c>
      <c r="B15" s="22">
        <f>$A15*$F$3</f>
        <v>0</v>
      </c>
      <c r="C15" s="23">
        <f>($A15*$F$2)+1</f>
        <v>14.5</v>
      </c>
      <c r="D15" s="39">
        <f>INT(($F$1+$B15)*$C15)</f>
        <v>1740</v>
      </c>
      <c r="E15" s="26">
        <f>$D15-$D14</f>
        <v>180</v>
      </c>
      <c r="F15" s="24" t="str">
        <f>IF($E15&gt;0,"+"&amp;$E15,$E15)</f>
        <v>+180</v>
      </c>
      <c r="G15" s="5">
        <f>$D15-$F$1</f>
        <v>1620</v>
      </c>
      <c r="H15" s="6">
        <f t="shared" si="1"/>
        <v>180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21">
        <f t="shared" si="0"/>
        <v>10</v>
      </c>
      <c r="B16" s="22">
        <f>$A16*$F$3</f>
        <v>0</v>
      </c>
      <c r="C16" s="23">
        <f>($A16*$F$2)+1</f>
        <v>16</v>
      </c>
      <c r="D16" s="39">
        <f>INT(($F$1+$B16)*$C16)</f>
        <v>1920</v>
      </c>
      <c r="E16" s="26">
        <f>$D16-$D15</f>
        <v>180</v>
      </c>
      <c r="F16" s="24" t="str">
        <f>IF($E16&gt;0,"+"&amp;$E16,$E16)</f>
        <v>+180</v>
      </c>
      <c r="G16" s="5">
        <f>$D16-$F$1</f>
        <v>1800</v>
      </c>
      <c r="H16" s="6">
        <f t="shared" si="1"/>
        <v>180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1">
        <f t="shared" si="0"/>
        <v>11</v>
      </c>
      <c r="B17" s="22">
        <f>$A17*$F$3</f>
        <v>0</v>
      </c>
      <c r="C17" s="23">
        <f>($A17*$F$2)+1</f>
        <v>17.5</v>
      </c>
      <c r="D17" s="39">
        <f>INT(($F$1+$B17)*$C17)</f>
        <v>2100</v>
      </c>
      <c r="E17" s="26">
        <f>$D17-$D16</f>
        <v>180</v>
      </c>
      <c r="F17" s="24" t="str">
        <f>IF($E17&gt;0,"+"&amp;$E17,$E17)</f>
        <v>+180</v>
      </c>
      <c r="G17" s="5">
        <f>$D17-$F$1</f>
        <v>1980</v>
      </c>
      <c r="H17" s="6">
        <f t="shared" si="1"/>
        <v>180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21">
        <f t="shared" si="0"/>
        <v>12</v>
      </c>
      <c r="B18" s="22">
        <f>$A18*$F$3</f>
        <v>0</v>
      </c>
      <c r="C18" s="23">
        <f>($A18*$F$2)+1</f>
        <v>19</v>
      </c>
      <c r="D18" s="39">
        <f>INT(($F$1+$B18)*$C18)</f>
        <v>2280</v>
      </c>
      <c r="E18" s="26">
        <f>$D18-$D17</f>
        <v>180</v>
      </c>
      <c r="F18" s="24" t="str">
        <f>IF($E18&gt;0,"+"&amp;$E18,$E18)</f>
        <v>+180</v>
      </c>
      <c r="G18" s="5">
        <f>$D18-$F$1</f>
        <v>2160</v>
      </c>
      <c r="H18" s="6">
        <f t="shared" si="1"/>
        <v>180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21">
        <f t="shared" si="0"/>
        <v>13</v>
      </c>
      <c r="B19" s="22">
        <f>$A19*$F$3</f>
        <v>0</v>
      </c>
      <c r="C19" s="23">
        <f>($A19*$F$2)+1</f>
        <v>20.5</v>
      </c>
      <c r="D19" s="39">
        <f>INT(($F$1+$B19)*$C19)</f>
        <v>2460</v>
      </c>
      <c r="E19" s="26">
        <f>$D19-$D18</f>
        <v>180</v>
      </c>
      <c r="F19" s="24" t="str">
        <f>IF($E19&gt;0,"+"&amp;$E19,$E19)</f>
        <v>+180</v>
      </c>
      <c r="G19" s="5">
        <f>$D19-$F$1</f>
        <v>2340</v>
      </c>
      <c r="H19" s="6">
        <f t="shared" si="1"/>
        <v>180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21">
        <f t="shared" si="0"/>
        <v>14</v>
      </c>
      <c r="B20" s="22">
        <f>$A20*$F$3</f>
        <v>0</v>
      </c>
      <c r="C20" s="23">
        <f>($A20*$F$2)+1</f>
        <v>22</v>
      </c>
      <c r="D20" s="39">
        <f>INT(($F$1+$B20)*$C20)</f>
        <v>2640</v>
      </c>
      <c r="E20" s="26">
        <f>$D20-$D19</f>
        <v>180</v>
      </c>
      <c r="F20" s="24" t="str">
        <f>IF($E20&gt;0,"+"&amp;$E20,$E20)</f>
        <v>+180</v>
      </c>
      <c r="G20" s="5">
        <f>$D20-$F$1</f>
        <v>2520</v>
      </c>
      <c r="H20" s="6">
        <f t="shared" si="1"/>
        <v>180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1">
        <f aca="true" t="shared" si="2" ref="A21:A30">$A20+1</f>
        <v>15</v>
      </c>
      <c r="B21" s="22">
        <f>$A21*$F$3</f>
        <v>0</v>
      </c>
      <c r="C21" s="23">
        <f>($A21*$F$2)+1</f>
        <v>23.5</v>
      </c>
      <c r="D21" s="39">
        <f>INT(($F$1+$B21)*$C21)</f>
        <v>2820</v>
      </c>
      <c r="E21" s="26">
        <f>$D21-$D20</f>
        <v>180</v>
      </c>
      <c r="F21" s="24" t="str">
        <f>IF($E21&gt;0,"+"&amp;$E21,$E21)</f>
        <v>+180</v>
      </c>
      <c r="G21" s="5">
        <f>$D21-$F$1</f>
        <v>2700</v>
      </c>
      <c r="H21" s="6">
        <f t="shared" si="1"/>
        <v>180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21">
        <f t="shared" si="2"/>
        <v>16</v>
      </c>
      <c r="B22" s="22">
        <f>$A22*$F$3</f>
        <v>0</v>
      </c>
      <c r="C22" s="23">
        <f>($A22*$F$2)+1</f>
        <v>25</v>
      </c>
      <c r="D22" s="39">
        <f>INT(($F$1+$B22)*$C22)</f>
        <v>3000</v>
      </c>
      <c r="E22" s="26">
        <f>$D22-$D21</f>
        <v>180</v>
      </c>
      <c r="F22" s="24" t="str">
        <f>IF($E22&gt;0,"+"&amp;$E22,$E22)</f>
        <v>+180</v>
      </c>
      <c r="G22" s="5">
        <f>$D22-$F$1</f>
        <v>2880</v>
      </c>
      <c r="H22" s="6">
        <f t="shared" si="1"/>
        <v>180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21">
        <f t="shared" si="2"/>
        <v>17</v>
      </c>
      <c r="B23" s="22">
        <f>$A23*$F$3</f>
        <v>0</v>
      </c>
      <c r="C23" s="23">
        <f>($A23*$F$2)+1</f>
        <v>26.5</v>
      </c>
      <c r="D23" s="39">
        <f>INT(($F$1+$B23)*$C23)</f>
        <v>3180</v>
      </c>
      <c r="E23" s="26">
        <f>$D23-$D22</f>
        <v>180</v>
      </c>
      <c r="F23" s="24" t="str">
        <f>IF($E23&gt;0,"+"&amp;$E23,$E23)</f>
        <v>+180</v>
      </c>
      <c r="G23" s="5">
        <f>$D23-$F$1</f>
        <v>3060</v>
      </c>
      <c r="H23" s="6">
        <f t="shared" si="1"/>
        <v>180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21">
        <f t="shared" si="2"/>
        <v>18</v>
      </c>
      <c r="B24" s="22">
        <f>$A24*$F$3</f>
        <v>0</v>
      </c>
      <c r="C24" s="23">
        <f>($A24*$F$2)+1</f>
        <v>28</v>
      </c>
      <c r="D24" s="39">
        <f>INT(($F$1+$B24)*$C24)</f>
        <v>3360</v>
      </c>
      <c r="E24" s="26">
        <f>$D24-$D23</f>
        <v>180</v>
      </c>
      <c r="F24" s="24" t="str">
        <f>IF($E24&gt;0,"+"&amp;$E24,$E24)</f>
        <v>+180</v>
      </c>
      <c r="G24" s="5">
        <f>$D24-$F$1</f>
        <v>3240</v>
      </c>
      <c r="H24" s="6">
        <f t="shared" si="1"/>
        <v>180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21">
        <f t="shared" si="2"/>
        <v>19</v>
      </c>
      <c r="B25" s="22">
        <f>$A25*$F$3</f>
        <v>0</v>
      </c>
      <c r="C25" s="23">
        <f>($A25*$F$2)+1</f>
        <v>29.5</v>
      </c>
      <c r="D25" s="39">
        <f>INT(($F$1+$B25)*$C25)</f>
        <v>3540</v>
      </c>
      <c r="E25" s="26">
        <f>$D25-$D24</f>
        <v>180</v>
      </c>
      <c r="F25" s="24" t="str">
        <f>IF($E25&gt;0,"+"&amp;$E25,$E25)</f>
        <v>+180</v>
      </c>
      <c r="G25" s="5">
        <f>$D25-$F$1</f>
        <v>3420</v>
      </c>
      <c r="H25" s="6">
        <f t="shared" si="1"/>
        <v>180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21">
        <f t="shared" si="2"/>
        <v>20</v>
      </c>
      <c r="B26" s="22">
        <f>$A26*$F$3</f>
        <v>0</v>
      </c>
      <c r="C26" s="23">
        <f>($A26*$F$2)+1</f>
        <v>31</v>
      </c>
      <c r="D26" s="39">
        <f>INT(($F$1+$B26)*$C26)</f>
        <v>3720</v>
      </c>
      <c r="E26" s="26">
        <f>$D26-$D25</f>
        <v>180</v>
      </c>
      <c r="F26" s="24" t="str">
        <f>IF($E26&gt;0,"+"&amp;$E26,$E26)</f>
        <v>+180</v>
      </c>
      <c r="G26" s="5">
        <f>$D26-$F$1</f>
        <v>3600</v>
      </c>
      <c r="H26" s="6">
        <f t="shared" si="1"/>
        <v>180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21">
        <f t="shared" si="2"/>
        <v>21</v>
      </c>
      <c r="B27" s="22">
        <f>$A27*$F$3</f>
        <v>0</v>
      </c>
      <c r="C27" s="23">
        <f>($A27*$F$2)+1</f>
        <v>32.5</v>
      </c>
      <c r="D27" s="39">
        <f>INT(($F$1+$B27)*$C27)</f>
        <v>3900</v>
      </c>
      <c r="E27" s="26">
        <f>$D27-$D26</f>
        <v>180</v>
      </c>
      <c r="F27" s="24" t="str">
        <f>IF($E27&gt;0,"+"&amp;$E27,$E27)</f>
        <v>+180</v>
      </c>
      <c r="G27" s="5">
        <f>$D27-$F$1</f>
        <v>3780</v>
      </c>
      <c r="H27" s="6">
        <f t="shared" si="1"/>
        <v>180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21">
        <f t="shared" si="2"/>
        <v>22</v>
      </c>
      <c r="B28" s="22">
        <f>$A28*$F$3</f>
        <v>0</v>
      </c>
      <c r="C28" s="23">
        <f>($A28*$F$2)+1</f>
        <v>34</v>
      </c>
      <c r="D28" s="39">
        <f>INT(($F$1+$B28)*$C28)</f>
        <v>4080</v>
      </c>
      <c r="E28" s="26">
        <f>$D28-$D27</f>
        <v>180</v>
      </c>
      <c r="F28" s="24" t="str">
        <f>IF($E28&gt;0,"+"&amp;$E28,$E28)</f>
        <v>+180</v>
      </c>
      <c r="G28" s="5">
        <f>$D28-$F$1</f>
        <v>3960</v>
      </c>
      <c r="H28" s="6">
        <f t="shared" si="1"/>
        <v>180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21">
        <f t="shared" si="2"/>
        <v>23</v>
      </c>
      <c r="B29" s="22">
        <f>$A29*$F$3</f>
        <v>0</v>
      </c>
      <c r="C29" s="23">
        <f>($A29*$F$2)+1</f>
        <v>35.5</v>
      </c>
      <c r="D29" s="39">
        <f>INT(($F$1+$B29)*$C29)</f>
        <v>4260</v>
      </c>
      <c r="E29" s="26">
        <f>$D29-$D28</f>
        <v>180</v>
      </c>
      <c r="F29" s="24" t="str">
        <f>IF($E29&gt;0,"+"&amp;$E29,$E29)</f>
        <v>+180</v>
      </c>
      <c r="G29" s="5">
        <f>$D29-$F$1</f>
        <v>4140</v>
      </c>
      <c r="H29" s="6">
        <f t="shared" si="1"/>
        <v>180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21">
        <f t="shared" si="2"/>
        <v>24</v>
      </c>
      <c r="B30" s="22">
        <f>$A30*$F$3</f>
        <v>0</v>
      </c>
      <c r="C30" s="23">
        <f>($A30*$F$2)+1</f>
        <v>37</v>
      </c>
      <c r="D30" s="39">
        <f>INT(($F$1+$B30)*$C30)</f>
        <v>4440</v>
      </c>
      <c r="E30" s="26">
        <f>$D30-$D29</f>
        <v>180</v>
      </c>
      <c r="F30" s="24" t="str">
        <f>IF($E30&gt;0,"+"&amp;$E30,$E30)</f>
        <v>+180</v>
      </c>
      <c r="G30" s="5">
        <f>$D30-$F$1</f>
        <v>4320</v>
      </c>
      <c r="H30" s="6">
        <f t="shared" si="1"/>
        <v>180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21">
        <f aca="true" t="shared" si="3" ref="A31:A38">$A30+1</f>
        <v>25</v>
      </c>
      <c r="B31" s="22">
        <f>$A31*$F$3</f>
        <v>0</v>
      </c>
      <c r="C31" s="23">
        <f>($A31*$F$2)+1</f>
        <v>38.5</v>
      </c>
      <c r="D31" s="39">
        <f>INT(($F$1+$B31)*$C31)</f>
        <v>4620</v>
      </c>
      <c r="E31" s="26">
        <f>$D31-$D30</f>
        <v>180</v>
      </c>
      <c r="F31" s="24" t="str">
        <f>IF($E31&gt;0,"+"&amp;$E31,$E31)</f>
        <v>+180</v>
      </c>
      <c r="G31" s="5">
        <f>$D31-$F$1</f>
        <v>4500</v>
      </c>
      <c r="H31" s="6">
        <f t="shared" si="1"/>
        <v>180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21">
        <f t="shared" si="3"/>
        <v>26</v>
      </c>
      <c r="B32" s="22">
        <f>$A32*$F$3</f>
        <v>0</v>
      </c>
      <c r="C32" s="23">
        <f>($A32*$F$2)+1</f>
        <v>40</v>
      </c>
      <c r="D32" s="39">
        <f>INT(($F$1+$B32)*$C32)</f>
        <v>4800</v>
      </c>
      <c r="E32" s="26">
        <f>$D32-$D31</f>
        <v>180</v>
      </c>
      <c r="F32" s="24" t="str">
        <f>IF($E32&gt;0,"+"&amp;$E32,$E32)</f>
        <v>+180</v>
      </c>
      <c r="G32" s="5">
        <f>$D32-$F$1</f>
        <v>4680</v>
      </c>
      <c r="H32" s="6">
        <f t="shared" si="1"/>
        <v>180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21">
        <f t="shared" si="3"/>
        <v>27</v>
      </c>
      <c r="B33" s="22">
        <f>$A33*$F$3</f>
        <v>0</v>
      </c>
      <c r="C33" s="23">
        <f>($A33*$F$2)+1</f>
        <v>41.5</v>
      </c>
      <c r="D33" s="39">
        <f>INT(($F$1+$B33)*$C33)</f>
        <v>4980</v>
      </c>
      <c r="E33" s="26">
        <f>$D33-$D32</f>
        <v>180</v>
      </c>
      <c r="F33" s="24" t="str">
        <f>IF($E33&gt;0,"+"&amp;$E33,$E33)</f>
        <v>+180</v>
      </c>
      <c r="G33" s="5">
        <f>$D33-$F$1</f>
        <v>4860</v>
      </c>
      <c r="H33" s="6">
        <f t="shared" si="1"/>
        <v>180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21">
        <f t="shared" si="3"/>
        <v>28</v>
      </c>
      <c r="B34" s="22">
        <f>$A34*$F$3</f>
        <v>0</v>
      </c>
      <c r="C34" s="23">
        <f>($A34*$F$2)+1</f>
        <v>43</v>
      </c>
      <c r="D34" s="39">
        <f>INT(($F$1+$B34)*$C34)</f>
        <v>5160</v>
      </c>
      <c r="E34" s="26">
        <f>$D34-$D33</f>
        <v>180</v>
      </c>
      <c r="F34" s="24" t="str">
        <f>IF($E34&gt;0,"+"&amp;$E34,$E34)</f>
        <v>+180</v>
      </c>
      <c r="G34" s="5">
        <f>$D34-$F$1</f>
        <v>5040</v>
      </c>
      <c r="H34" s="6">
        <f t="shared" si="1"/>
        <v>180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21">
        <f t="shared" si="3"/>
        <v>29</v>
      </c>
      <c r="B35" s="22">
        <f>$A35*$F$3</f>
        <v>0</v>
      </c>
      <c r="C35" s="23">
        <f>($A35*$F$2)+1</f>
        <v>44.5</v>
      </c>
      <c r="D35" s="39">
        <f>INT(($F$1+$B35)*$C35)</f>
        <v>5340</v>
      </c>
      <c r="E35" s="26">
        <f>$D35-$D34</f>
        <v>180</v>
      </c>
      <c r="F35" s="24" t="str">
        <f>IF($E35&gt;0,"+"&amp;$E35,$E35)</f>
        <v>+180</v>
      </c>
      <c r="G35" s="5">
        <f>$D35-$F$1</f>
        <v>5220</v>
      </c>
      <c r="H35" s="6">
        <f t="shared" si="1"/>
        <v>180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21">
        <f t="shared" si="3"/>
        <v>30</v>
      </c>
      <c r="B36" s="22">
        <f>$A36*$F$3</f>
        <v>0</v>
      </c>
      <c r="C36" s="23">
        <f>($A36*$F$2)+1</f>
        <v>46</v>
      </c>
      <c r="D36" s="39">
        <f>INT(($F$1+$B36)*$C36)</f>
        <v>5520</v>
      </c>
      <c r="E36" s="26">
        <f>$D36-$D35</f>
        <v>180</v>
      </c>
      <c r="F36" s="24" t="str">
        <f>IF($E36&gt;0,"+"&amp;$E36,$E36)</f>
        <v>+180</v>
      </c>
      <c r="G36" s="5">
        <f>$D36-$F$1</f>
        <v>5400</v>
      </c>
      <c r="H36" s="6">
        <f t="shared" si="1"/>
        <v>180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21">
        <f t="shared" si="3"/>
        <v>31</v>
      </c>
      <c r="B37" s="22">
        <f>$A37*$F$3</f>
        <v>0</v>
      </c>
      <c r="C37" s="23">
        <f>($A37*$F$2)+1</f>
        <v>47.5</v>
      </c>
      <c r="D37" s="39">
        <f>INT(($F$1+$B37)*$C37)</f>
        <v>5700</v>
      </c>
      <c r="E37" s="26">
        <f>$D37-$D36</f>
        <v>180</v>
      </c>
      <c r="F37" s="24" t="str">
        <f>IF($E37&gt;0,"+"&amp;$E37,$E37)</f>
        <v>+180</v>
      </c>
      <c r="G37" s="5">
        <f>$D37-$F$1</f>
        <v>5580</v>
      </c>
      <c r="H37" s="6">
        <f t="shared" si="1"/>
        <v>180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28">
        <f t="shared" si="3"/>
        <v>32</v>
      </c>
      <c r="B38" s="29">
        <f>$A38*$F$3</f>
        <v>0</v>
      </c>
      <c r="C38" s="30">
        <f>($A38*$F$2)+1</f>
        <v>49</v>
      </c>
      <c r="D38" s="40">
        <f>INT(($F$1+$B38)*$C38)</f>
        <v>5880</v>
      </c>
      <c r="E38" s="31">
        <f>$D38-$D37</f>
        <v>180</v>
      </c>
      <c r="F38" s="32" t="str">
        <f>IF($E38&gt;0,"+"&amp;$E38,$E38)</f>
        <v>+180</v>
      </c>
      <c r="G38" s="33">
        <f>$D38-$F$1</f>
        <v>5760</v>
      </c>
      <c r="H38" s="34">
        <f t="shared" si="1"/>
        <v>180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 sheet="1" objects="1" scenarios="1"/>
  <mergeCells count="4"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 Dealer Services Int.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marshale</dc:creator>
  <cp:keywords/>
  <dc:description/>
  <cp:lastModifiedBy>Edward Marshall</cp:lastModifiedBy>
  <dcterms:created xsi:type="dcterms:W3CDTF">2010-05-12T07:14:55Z</dcterms:created>
  <dcterms:modified xsi:type="dcterms:W3CDTF">2010-05-18T22:00:27Z</dcterms:modified>
  <cp:category/>
  <cp:version/>
  <cp:contentType/>
  <cp:contentStatus/>
</cp:coreProperties>
</file>